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astaneda\Desktop\CUENTA ANUAL 2016 AF\SUB FINANCIERA\"/>
    </mc:Choice>
  </mc:AlternateContent>
  <bookViews>
    <workbookView xWindow="0" yWindow="0" windowWidth="28800" windowHeight="12435"/>
  </bookViews>
  <sheets>
    <sheet name="Hoja3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J17" i="1"/>
  <c r="I17" i="1"/>
  <c r="H17" i="1"/>
  <c r="I16" i="1"/>
  <c r="H16" i="1"/>
  <c r="J15" i="1"/>
  <c r="I15" i="1"/>
  <c r="H15" i="1"/>
  <c r="J14" i="1"/>
  <c r="I14" i="1"/>
  <c r="H14" i="1"/>
  <c r="J13" i="1"/>
  <c r="H13" i="1"/>
  <c r="G18" i="1" l="1"/>
  <c r="G17" i="1"/>
  <c r="G16" i="1"/>
  <c r="G15" i="1"/>
  <c r="G14" i="1"/>
  <c r="G13" i="1"/>
  <c r="G11" i="1"/>
  <c r="G10" i="1"/>
  <c r="G9" i="1"/>
  <c r="G8" i="1"/>
  <c r="G7" i="1"/>
  <c r="G12" i="1"/>
  <c r="K19" i="1"/>
  <c r="J19" i="1"/>
  <c r="I19" i="1"/>
  <c r="H19" i="1"/>
  <c r="G19" i="1" l="1"/>
  <c r="F19" i="1"/>
  <c r="D19" i="1"/>
  <c r="C19" i="1"/>
  <c r="B18" i="1"/>
  <c r="B17" i="1"/>
  <c r="B16" i="1"/>
  <c r="B15" i="1"/>
  <c r="E14" i="1"/>
  <c r="B14" i="1" s="1"/>
  <c r="E13" i="1"/>
  <c r="E19" i="1" s="1"/>
  <c r="B13" i="1"/>
  <c r="B12" i="1"/>
  <c r="B11" i="1"/>
  <c r="B10" i="1"/>
  <c r="B9" i="1"/>
  <c r="B8" i="1"/>
  <c r="B7" i="1"/>
  <c r="B19" i="1" l="1"/>
</calcChain>
</file>

<file path=xl/sharedStrings.xml><?xml version="1.0" encoding="utf-8"?>
<sst xmlns="http://schemas.openxmlformats.org/spreadsheetml/2006/main" count="50" uniqueCount="45">
  <si>
    <t>PERIODO</t>
  </si>
  <si>
    <t>INGRESOS POR PAC</t>
  </si>
  <si>
    <t>INGRESO RECIBIDO</t>
  </si>
  <si>
    <t>RESERVAS FUN</t>
  </si>
  <si>
    <t>RESERVAS - INVER</t>
  </si>
  <si>
    <t>VIGENCIA - FUNC</t>
  </si>
  <si>
    <t>VIGENCIA - INV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</si>
  <si>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</si>
  <si>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</si>
  <si>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</si>
  <si>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</si>
  <si>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</si>
  <si>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</si>
  <si>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</si>
  <si>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</si>
  <si>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</si>
  <si>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</si>
  <si>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</si>
  <si>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</si>
  <si>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</si>
  <si>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GIROS PRESUPUESTALES UND</t>
  </si>
  <si>
    <t>GIRO REALIZADO</t>
  </si>
  <si>
    <t>VIGENCIA UND 01</t>
  </si>
  <si>
    <t>VIGENCIA UND 02</t>
  </si>
  <si>
    <t>RESERVAS UND 01</t>
  </si>
  <si>
    <t>RESERVAS UND 02</t>
  </si>
  <si>
    <t>ingresos por arrendamientos a diciembre de 2016</t>
  </si>
  <si>
    <t>ARRENDAMIENTOS</t>
  </si>
  <si>
    <t>RENDIMIENTOS</t>
  </si>
  <si>
    <t>SALDOS CUENTAS BANCARIAS A DICIEMBRE DE 2016 SEGÚN EXTRACTO</t>
  </si>
  <si>
    <t>BANCO</t>
  </si>
  <si>
    <t>CUENTA</t>
  </si>
  <si>
    <t>SALDO</t>
  </si>
  <si>
    <t>DAVIVIENDA</t>
  </si>
  <si>
    <t>HELM BANK</t>
  </si>
  <si>
    <t>4502 6999 9279</t>
  </si>
  <si>
    <t>0079 0025 7994</t>
  </si>
  <si>
    <t>0079 6999 9650</t>
  </si>
  <si>
    <t>0079 6999 9643</t>
  </si>
  <si>
    <t>0060 6999 7820</t>
  </si>
  <si>
    <t>005-41115-2</t>
  </si>
  <si>
    <t>005-52558-1</t>
  </si>
  <si>
    <t>NOTA: ESTE FORMATO SE REPORTA CON LOS VALORES RECIBIDOS VIA TRASLADOS ELECTRONICOS Y CHEQUES YA QUE ESTA TESORERÍA NO REALIZA TRANSACCIONES EN EFECTIVO</t>
  </si>
  <si>
    <t xml:space="preserve">CONTRALORÍA DE BOGOTÁ D.C. </t>
  </si>
  <si>
    <t>CNB 1012 - ESTADO DE FLUJO DE EFECTIVO - VIGENCIA 2016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</si>
</sst>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3" fontId="0" fillId="0" borderId="0" xfId="0" applyNumberFormat="1"/>
    <xf numFmtId="43" fontId="0" fillId="0" borderId="1" xfId="1" applyFont="1" applyBorder="1"/>
    <xf numFmtId="43" fontId="0" fillId="0" borderId="7" xfId="1" applyFont="1" applyBorder="1"/>
    <xf numFmtId="43" fontId="0" fillId="0" borderId="10" xfId="1" applyFont="1" applyBorder="1"/>
    <xf numFmtId="43" fontId="0" fillId="0" borderId="12" xfId="1" applyFont="1" applyBorder="1"/>
    <xf numFmtId="43" fontId="0" fillId="0" borderId="13" xfId="1" applyFont="1" applyBorder="1"/>
    <xf numFmtId="43" fontId="0" fillId="0" borderId="15" xfId="1" applyFont="1" applyBorder="1"/>
    <xf numFmtId="43" fontId="0" fillId="0" borderId="16" xfId="1" applyFont="1" applyBorder="1"/>
    <xf numFmtId="0" fontId="3" fillId="0" borderId="2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43" fontId="0" fillId="0" borderId="24" xfId="1" applyFont="1" applyBorder="1"/>
    <xf numFmtId="43" fontId="0" fillId="0" borderId="25" xfId="1" applyFont="1" applyBorder="1"/>
    <xf numFmtId="43" fontId="0" fillId="0" borderId="26" xfId="1" applyFont="1" applyBorder="1"/>
    <xf numFmtId="43" fontId="0" fillId="0" borderId="27" xfId="1" applyFont="1" applyBorder="1"/>
    <xf numFmtId="43" fontId="0" fillId="0" borderId="28" xfId="1" applyFont="1" applyBorder="1"/>
    <xf numFmtId="43" fontId="0" fillId="0" borderId="29" xfId="1" applyFont="1" applyBorder="1"/>
    <xf numFmtId="0" fontId="0" fillId="0" borderId="6" xfId="0" applyBorder="1"/>
    <xf numFmtId="0" fontId="0" fillId="0" borderId="8" xfId="0" applyBorder="1"/>
    <xf numFmtId="0" fontId="0" fillId="0" borderId="11" xfId="0" applyBorder="1"/>
    <xf numFmtId="1" fontId="0" fillId="0" borderId="1" xfId="0" applyNumberFormat="1" applyBorder="1"/>
    <xf numFmtId="1" fontId="0" fillId="0" borderId="9" xfId="0" applyNumberFormat="1" applyBorder="1"/>
    <xf numFmtId="1" fontId="0" fillId="0" borderId="12" xfId="0" applyNumberFormat="1" applyBorder="1"/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0</xdr:rowOff>
    </xdr:from>
    <xdr:to>
      <xdr:col>2</xdr:col>
      <xdr:colOff>209550</xdr:colOff>
      <xdr:row>4</xdr:row>
      <xdr:rowOff>9525</xdr:rowOff>
    </xdr:to>
    <xdr:pic>
      <xdr:nvPicPr>
        <xdr:cNvPr id="3" name="Imagen 2" descr="http://www.contraloriabogota.gov.co/intranet/imagenes/cabecera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r="84833"/>
        <a:stretch/>
      </xdr:blipFill>
      <xdr:spPr bwMode="auto">
        <a:xfrm>
          <a:off x="523875" y="0"/>
          <a:ext cx="17335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ronderos/Documents/INFORME%20INGRESOS/BIBIANA%20Y%20JAIME/INFORME%20INGRESOS%20MES%20A%20MES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IO"/>
      <sheetName val="JULIO"/>
      <sheetName val="AGOSTO"/>
      <sheetName val="SEPTIEMBRE"/>
      <sheetName val="OCTUBRE"/>
      <sheetName val="NOVIEMBRE"/>
      <sheetName val="DICIEMBRE"/>
      <sheetName val="ENERO 2017"/>
      <sheetName val="Hoja8"/>
      <sheetName val="GIRADAS DIC"/>
      <sheetName val="BRUTO DIC"/>
      <sheetName val="RESERVAS AGOSTO"/>
      <sheetName val="Hoja3"/>
    </sheetNames>
    <sheetDataSet>
      <sheetData sheetId="0"/>
      <sheetData sheetId="1">
        <row r="50">
          <cell r="I50">
            <v>8369593040</v>
          </cell>
        </row>
        <row r="60">
          <cell r="I60">
            <v>30132288</v>
          </cell>
        </row>
        <row r="70">
          <cell r="I70">
            <v>18984365</v>
          </cell>
        </row>
        <row r="76">
          <cell r="I76">
            <v>130518656</v>
          </cell>
        </row>
      </sheetData>
      <sheetData sheetId="2">
        <row r="61">
          <cell r="I61">
            <v>7471074451</v>
          </cell>
        </row>
        <row r="70">
          <cell r="I70">
            <v>20771430</v>
          </cell>
        </row>
        <row r="79">
          <cell r="I79">
            <v>17263935</v>
          </cell>
        </row>
        <row r="86">
          <cell r="I86">
            <v>130856284</v>
          </cell>
        </row>
        <row r="93">
          <cell r="I93">
            <v>17860339</v>
          </cell>
        </row>
      </sheetData>
      <sheetData sheetId="3">
        <row r="79">
          <cell r="I79">
            <v>8013516780</v>
          </cell>
        </row>
        <row r="89">
          <cell r="I89">
            <v>31430940</v>
          </cell>
        </row>
        <row r="98">
          <cell r="I98">
            <v>1879290</v>
          </cell>
        </row>
        <row r="112">
          <cell r="I112">
            <v>10912198</v>
          </cell>
        </row>
      </sheetData>
      <sheetData sheetId="4">
        <row r="66">
          <cell r="I66">
            <v>7229108733</v>
          </cell>
        </row>
        <row r="80">
          <cell r="I80">
            <v>78444838</v>
          </cell>
        </row>
        <row r="103">
          <cell r="I103">
            <v>59999</v>
          </cell>
        </row>
      </sheetData>
      <sheetData sheetId="5">
        <row r="91">
          <cell r="I91">
            <v>7671182218</v>
          </cell>
        </row>
        <row r="134">
          <cell r="I134">
            <v>215761897</v>
          </cell>
        </row>
        <row r="143">
          <cell r="I143">
            <v>15312425</v>
          </cell>
        </row>
        <row r="150">
          <cell r="I150">
            <v>6136706</v>
          </cell>
        </row>
        <row r="157">
          <cell r="I157">
            <v>1209262</v>
          </cell>
        </row>
      </sheetData>
      <sheetData sheetId="6">
        <row r="74">
          <cell r="I74">
            <v>13134846688</v>
          </cell>
        </row>
        <row r="125">
          <cell r="I125">
            <v>276197012</v>
          </cell>
        </row>
        <row r="134">
          <cell r="I134">
            <v>13090211</v>
          </cell>
        </row>
        <row r="141">
          <cell r="I141">
            <v>22099123</v>
          </cell>
        </row>
        <row r="148">
          <cell r="I148">
            <v>19409149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workbookViewId="0"/>
  </sheetViews>
  <sheetFormatPr baseColWidth="10" defaultRowHeight="15" x14ac:dyDescent="0.25"/>
  <cols>
    <col min="1" max="1" width="11.85546875" bestFit="1" customWidth="1"/>
    <col min="2" max="2" width="18.85546875" bestFit="1" customWidth="1"/>
    <col min="3" max="3" width="15.140625" bestFit="1" customWidth="1"/>
    <col min="4" max="4" width="17" bestFit="1" customWidth="1"/>
    <col min="5" max="5" width="18.85546875" bestFit="1" customWidth="1"/>
    <col min="6" max="6" width="15.140625" bestFit="1" customWidth="1"/>
    <col min="7" max="8" width="18.85546875" bestFit="1" customWidth="1"/>
    <col min="9" max="9" width="16.5703125" bestFit="1" customWidth="1"/>
    <col min="10" max="11" width="16.85546875" bestFit="1" customWidth="1"/>
  </cols>
  <sheetData>
    <row r="1" spans="1:11" ht="23.25" x14ac:dyDescent="0.35">
      <c r="C1" s="29" t="s">
        <v>43</v>
      </c>
      <c r="D1" s="29"/>
      <c r="E1" s="29"/>
      <c r="F1" s="29"/>
      <c r="G1" s="29"/>
      <c r="H1" s="29"/>
      <c r="I1" s="29"/>
      <c r="J1" s="29"/>
      <c r="K1" s="29"/>
    </row>
    <row r="3" spans="1:11" ht="18.75" x14ac:dyDescent="0.3">
      <c r="C3" s="44" t="s">
        <v>44</v>
      </c>
      <c r="D3" s="44"/>
      <c r="E3" s="44"/>
      <c r="F3" s="44"/>
      <c r="G3" s="44"/>
      <c r="H3" s="44"/>
      <c r="I3" s="44"/>
      <c r="J3" s="44"/>
      <c r="K3" s="44"/>
    </row>
    <row r="4" spans="1:11" ht="17.25" customHeight="1" thickBot="1" x14ac:dyDescent="0.3"/>
    <row r="5" spans="1:11" s="1" customFormat="1" ht="30" customHeight="1" thickBot="1" x14ac:dyDescent="0.3">
      <c r="A5" s="33" t="s">
        <v>0</v>
      </c>
      <c r="B5" s="30" t="s">
        <v>1</v>
      </c>
      <c r="C5" s="31"/>
      <c r="D5" s="31"/>
      <c r="E5" s="31"/>
      <c r="F5" s="32"/>
      <c r="G5" s="30" t="s">
        <v>20</v>
      </c>
      <c r="H5" s="31"/>
      <c r="I5" s="31"/>
      <c r="J5" s="31"/>
      <c r="K5" s="32"/>
    </row>
    <row r="6" spans="1:11" ht="15" customHeight="1" thickBot="1" x14ac:dyDescent="0.3">
      <c r="A6" s="34"/>
      <c r="B6" s="10" t="s">
        <v>2</v>
      </c>
      <c r="C6" s="10" t="s">
        <v>3</v>
      </c>
      <c r="D6" s="10" t="s">
        <v>4</v>
      </c>
      <c r="E6" s="10" t="s">
        <v>5</v>
      </c>
      <c r="F6" s="10" t="s">
        <v>6</v>
      </c>
      <c r="G6" s="10" t="s">
        <v>21</v>
      </c>
      <c r="H6" s="10" t="s">
        <v>22</v>
      </c>
      <c r="I6" s="10" t="s">
        <v>23</v>
      </c>
      <c r="J6" s="10" t="s">
        <v>24</v>
      </c>
      <c r="K6" s="10" t="s">
        <v>25</v>
      </c>
    </row>
    <row r="7" spans="1:11" x14ac:dyDescent="0.25">
      <c r="A7" s="11" t="s">
        <v>7</v>
      </c>
      <c r="B7" s="8">
        <f>SUM(C7:F7)</f>
        <v>8047056136</v>
      </c>
      <c r="C7" s="6">
        <v>116332484</v>
      </c>
      <c r="D7" s="6">
        <v>41430000</v>
      </c>
      <c r="E7" s="6">
        <v>7889293652</v>
      </c>
      <c r="F7" s="6">
        <v>0</v>
      </c>
      <c r="G7" s="6">
        <f t="shared" ref="G7:G11" si="0">SUM(H7:K7)</f>
        <v>5923658325</v>
      </c>
      <c r="H7" s="6">
        <v>5923591421</v>
      </c>
      <c r="I7" s="6">
        <v>66904</v>
      </c>
      <c r="J7" s="6">
        <v>0</v>
      </c>
      <c r="K7" s="7">
        <v>0</v>
      </c>
    </row>
    <row r="8" spans="1:11" x14ac:dyDescent="0.25">
      <c r="A8" s="12" t="s">
        <v>8</v>
      </c>
      <c r="B8" s="9">
        <f t="shared" ref="B8:B18" si="1">SUM(C8:F8)</f>
        <v>7505722103</v>
      </c>
      <c r="C8" s="3">
        <v>286858526</v>
      </c>
      <c r="D8" s="3">
        <v>177473550</v>
      </c>
      <c r="E8" s="3">
        <v>7041390027</v>
      </c>
      <c r="F8" s="3">
        <v>0</v>
      </c>
      <c r="G8" s="3">
        <f t="shared" si="0"/>
        <v>9606587313</v>
      </c>
      <c r="H8" s="3">
        <v>9344717159</v>
      </c>
      <c r="I8" s="3">
        <v>3375997</v>
      </c>
      <c r="J8" s="3">
        <v>251091378</v>
      </c>
      <c r="K8" s="4">
        <v>7402779</v>
      </c>
    </row>
    <row r="9" spans="1:11" x14ac:dyDescent="0.25">
      <c r="A9" s="12" t="s">
        <v>9</v>
      </c>
      <c r="B9" s="9">
        <f t="shared" si="1"/>
        <v>7082763115</v>
      </c>
      <c r="C9" s="3">
        <v>68215017</v>
      </c>
      <c r="D9" s="3">
        <v>178217810</v>
      </c>
      <c r="E9" s="3">
        <v>6836330288</v>
      </c>
      <c r="F9" s="3">
        <v>0</v>
      </c>
      <c r="G9" s="3">
        <f t="shared" si="0"/>
        <v>7910320781</v>
      </c>
      <c r="H9" s="3">
        <v>7620759765</v>
      </c>
      <c r="I9" s="3">
        <v>59999</v>
      </c>
      <c r="J9" s="3">
        <v>288869351</v>
      </c>
      <c r="K9" s="4">
        <v>631666</v>
      </c>
    </row>
    <row r="10" spans="1:11" x14ac:dyDescent="0.25">
      <c r="A10" s="12" t="s">
        <v>10</v>
      </c>
      <c r="B10" s="9">
        <f t="shared" si="1"/>
        <v>7862962718</v>
      </c>
      <c r="C10" s="3">
        <v>365403552</v>
      </c>
      <c r="D10" s="3">
        <v>823841166</v>
      </c>
      <c r="E10" s="3">
        <v>6659018000</v>
      </c>
      <c r="F10" s="3">
        <v>14700000</v>
      </c>
      <c r="G10" s="3">
        <f t="shared" si="0"/>
        <v>9712551663</v>
      </c>
      <c r="H10" s="3">
        <v>7483274390</v>
      </c>
      <c r="I10" s="3">
        <v>642699</v>
      </c>
      <c r="J10" s="3">
        <v>2228318741</v>
      </c>
      <c r="K10" s="4">
        <v>315833</v>
      </c>
    </row>
    <row r="11" spans="1:11" x14ac:dyDescent="0.25">
      <c r="A11" s="12" t="s">
        <v>11</v>
      </c>
      <c r="B11" s="9">
        <f t="shared" si="1"/>
        <v>8016349831</v>
      </c>
      <c r="C11" s="3">
        <v>100233091</v>
      </c>
      <c r="D11" s="3">
        <v>584862888</v>
      </c>
      <c r="E11" s="3">
        <v>7304453852</v>
      </c>
      <c r="F11" s="3">
        <v>26800000</v>
      </c>
      <c r="G11" s="3">
        <f t="shared" si="0"/>
        <v>9239647630</v>
      </c>
      <c r="H11" s="3">
        <v>8715208217</v>
      </c>
      <c r="I11" s="3">
        <v>19924799</v>
      </c>
      <c r="J11" s="3">
        <v>504514614</v>
      </c>
      <c r="K11" s="4">
        <v>0</v>
      </c>
    </row>
    <row r="12" spans="1:11" x14ac:dyDescent="0.25">
      <c r="A12" s="12" t="s">
        <v>12</v>
      </c>
      <c r="B12" s="9">
        <f t="shared" si="1"/>
        <v>13538106672</v>
      </c>
      <c r="C12" s="3">
        <v>9988091</v>
      </c>
      <c r="D12" s="3">
        <v>76950419</v>
      </c>
      <c r="E12" s="3">
        <v>13201912602</v>
      </c>
      <c r="F12" s="3">
        <v>249255560</v>
      </c>
      <c r="G12" s="3">
        <f>SUM(H12:K12)</f>
        <v>16513797513</v>
      </c>
      <c r="H12" s="3">
        <v>13857638174</v>
      </c>
      <c r="I12" s="3">
        <v>7559999</v>
      </c>
      <c r="J12" s="3">
        <v>2648599340</v>
      </c>
      <c r="K12" s="4">
        <v>0</v>
      </c>
    </row>
    <row r="13" spans="1:11" x14ac:dyDescent="0.25">
      <c r="A13" s="12" t="s">
        <v>13</v>
      </c>
      <c r="B13" s="9">
        <f>SUM(C13:F13)</f>
        <v>8420290918</v>
      </c>
      <c r="C13" s="3">
        <v>10355480</v>
      </c>
      <c r="D13" s="3">
        <v>6383432</v>
      </c>
      <c r="E13" s="3">
        <f>8354078088+1243099</f>
        <v>8355321187</v>
      </c>
      <c r="F13" s="3">
        <v>48230819</v>
      </c>
      <c r="G13" s="3">
        <f t="shared" ref="G13:G18" si="2">SUM(H13:K13)</f>
        <v>8550426918</v>
      </c>
      <c r="H13" s="3">
        <f>[1]JULIO!$I$50+[1]JULIO!$I$60</f>
        <v>8399725328</v>
      </c>
      <c r="I13" s="3">
        <v>1198569</v>
      </c>
      <c r="J13" s="3">
        <f>+[1]JULIO!$I$70+[1]JULIO!$I$76</f>
        <v>149503021</v>
      </c>
      <c r="K13" s="4">
        <v>0</v>
      </c>
    </row>
    <row r="14" spans="1:11" x14ac:dyDescent="0.25">
      <c r="A14" s="12" t="s">
        <v>14</v>
      </c>
      <c r="B14" s="9">
        <f t="shared" si="1"/>
        <v>7427119907</v>
      </c>
      <c r="C14" s="3">
        <v>11820075</v>
      </c>
      <c r="D14" s="3">
        <v>131271380</v>
      </c>
      <c r="E14" s="3">
        <f>7262504452+0</f>
        <v>7262504452</v>
      </c>
      <c r="F14" s="3">
        <v>21524000</v>
      </c>
      <c r="G14" s="3">
        <f t="shared" si="2"/>
        <v>7657826439</v>
      </c>
      <c r="H14" s="3">
        <f>[1]AGOSTO!$I$61+[1]AGOSTO!$I$70</f>
        <v>7491845881</v>
      </c>
      <c r="I14" s="3">
        <f>[1]AGOSTO!$I$93</f>
        <v>17860339</v>
      </c>
      <c r="J14" s="3">
        <f>[1]AGOSTO!$I$79+[1]AGOSTO!$I$86</f>
        <v>148120219</v>
      </c>
      <c r="K14" s="4">
        <v>0</v>
      </c>
    </row>
    <row r="15" spans="1:11" x14ac:dyDescent="0.25">
      <c r="A15" s="12" t="s">
        <v>15</v>
      </c>
      <c r="B15" s="9">
        <f t="shared" si="1"/>
        <v>7967213663</v>
      </c>
      <c r="C15" s="3">
        <v>0</v>
      </c>
      <c r="D15" s="3">
        <v>0</v>
      </c>
      <c r="E15" s="3">
        <v>7939213663</v>
      </c>
      <c r="F15" s="3">
        <v>28000000</v>
      </c>
      <c r="G15" s="3">
        <f t="shared" si="2"/>
        <v>8057739208</v>
      </c>
      <c r="H15" s="3">
        <f>[1]SEPTIEMBRE!$I$79+[1]SEPTIEMBRE!$I$89</f>
        <v>8044947720</v>
      </c>
      <c r="I15" s="3">
        <f>[1]SEPTIEMBRE!$I$112</f>
        <v>10912198</v>
      </c>
      <c r="J15" s="3">
        <f>[1]SEPTIEMBRE!$I$98</f>
        <v>1879290</v>
      </c>
      <c r="K15" s="4">
        <v>0</v>
      </c>
    </row>
    <row r="16" spans="1:11" x14ac:dyDescent="0.25">
      <c r="A16" s="12" t="s">
        <v>16</v>
      </c>
      <c r="B16" s="9">
        <f t="shared" si="1"/>
        <v>7280320299</v>
      </c>
      <c r="C16" s="3">
        <v>0</v>
      </c>
      <c r="D16" s="3">
        <v>0</v>
      </c>
      <c r="E16" s="3">
        <v>7233320299</v>
      </c>
      <c r="F16" s="3">
        <v>47000000</v>
      </c>
      <c r="G16" s="3">
        <f t="shared" si="2"/>
        <v>7307613570</v>
      </c>
      <c r="H16" s="3">
        <f>[1]OCTUBRE!$I$66+[1]OCTUBRE!$I$80</f>
        <v>7307553571</v>
      </c>
      <c r="I16" s="3">
        <f>[1]OCTUBRE!$I$103</f>
        <v>59999</v>
      </c>
      <c r="J16" s="3">
        <v>0</v>
      </c>
      <c r="K16" s="4">
        <v>0</v>
      </c>
    </row>
    <row r="17" spans="1:11" x14ac:dyDescent="0.25">
      <c r="A17" s="12" t="s">
        <v>17</v>
      </c>
      <c r="B17" s="9">
        <f t="shared" si="1"/>
        <v>7755548405</v>
      </c>
      <c r="C17" s="3">
        <v>15650530</v>
      </c>
      <c r="D17" s="3">
        <v>4217825</v>
      </c>
      <c r="E17" s="3">
        <v>7654780050</v>
      </c>
      <c r="F17" s="3">
        <v>80900000</v>
      </c>
      <c r="G17" s="3">
        <f t="shared" si="2"/>
        <v>7909602508</v>
      </c>
      <c r="H17" s="3">
        <f>[1]NOVIEMBRE!$I$91+[1]NOVIEMBRE!$I$134</f>
        <v>7886944115</v>
      </c>
      <c r="I17" s="3">
        <f>[1]NOVIEMBRE!$I$157</f>
        <v>1209262</v>
      </c>
      <c r="J17" s="3">
        <f>[1]NOVIEMBRE!$I$143+[1]NOVIEMBRE!$I$150</f>
        <v>21449131</v>
      </c>
      <c r="K17" s="4">
        <v>0</v>
      </c>
    </row>
    <row r="18" spans="1:11" ht="15.75" thickBot="1" x14ac:dyDescent="0.3">
      <c r="A18" s="12" t="s">
        <v>18</v>
      </c>
      <c r="B18" s="17">
        <f t="shared" si="1"/>
        <v>13258792381</v>
      </c>
      <c r="C18" s="18">
        <v>13292068</v>
      </c>
      <c r="D18" s="18">
        <v>22099123</v>
      </c>
      <c r="E18" s="18">
        <v>13165387576</v>
      </c>
      <c r="F18" s="18">
        <v>58013614</v>
      </c>
      <c r="G18" s="18">
        <f t="shared" si="2"/>
        <v>13465642183</v>
      </c>
      <c r="H18" s="18">
        <f>[1]DICIEMBRE!$I$74+[1]DICIEMBRE!$I$125</f>
        <v>13411043700</v>
      </c>
      <c r="I18" s="18">
        <f>[1]DICIEMBRE!$I$148</f>
        <v>19409149</v>
      </c>
      <c r="J18" s="18">
        <f>[1]DICIEMBRE!$I$134+[1]DICIEMBRE!$I$141</f>
        <v>35189334</v>
      </c>
      <c r="K18" s="19">
        <v>0</v>
      </c>
    </row>
    <row r="19" spans="1:11" ht="16.5" thickTop="1" thickBot="1" x14ac:dyDescent="0.3">
      <c r="A19" s="13" t="s">
        <v>19</v>
      </c>
      <c r="B19" s="14">
        <f>SUM(B7:B18)</f>
        <v>104162246148</v>
      </c>
      <c r="C19" s="15">
        <f t="shared" ref="C19:K19" si="3">SUM(C7:C18)</f>
        <v>998148914</v>
      </c>
      <c r="D19" s="15">
        <f t="shared" si="3"/>
        <v>2046747593</v>
      </c>
      <c r="E19" s="15">
        <f t="shared" si="3"/>
        <v>100542925648</v>
      </c>
      <c r="F19" s="15">
        <f t="shared" si="3"/>
        <v>574423993</v>
      </c>
      <c r="G19" s="15">
        <f t="shared" si="3"/>
        <v>111855414051</v>
      </c>
      <c r="H19" s="15">
        <f t="shared" si="3"/>
        <v>105487249441</v>
      </c>
      <c r="I19" s="15">
        <f t="shared" si="3"/>
        <v>82279913</v>
      </c>
      <c r="J19" s="15">
        <f t="shared" si="3"/>
        <v>6277534419</v>
      </c>
      <c r="K19" s="16">
        <f t="shared" si="3"/>
        <v>8350278</v>
      </c>
    </row>
    <row r="21" spans="1:11" ht="15.75" thickBot="1" x14ac:dyDescent="0.3"/>
    <row r="22" spans="1:11" ht="30.75" customHeight="1" thickBot="1" x14ac:dyDescent="0.3">
      <c r="B22" s="35" t="s">
        <v>26</v>
      </c>
      <c r="C22" s="36"/>
    </row>
    <row r="23" spans="1:11" x14ac:dyDescent="0.25">
      <c r="B23" s="22" t="s">
        <v>27</v>
      </c>
      <c r="C23" s="7">
        <v>949178267.00999999</v>
      </c>
    </row>
    <row r="24" spans="1:11" ht="15.75" thickBot="1" x14ac:dyDescent="0.3">
      <c r="B24" s="21" t="s">
        <v>28</v>
      </c>
      <c r="C24" s="5">
        <v>53505992.25</v>
      </c>
      <c r="D24" s="2"/>
    </row>
    <row r="25" spans="1:11" ht="15.75" thickBot="1" x14ac:dyDescent="0.3">
      <c r="D25" s="2"/>
    </row>
    <row r="26" spans="1:11" x14ac:dyDescent="0.25">
      <c r="B26" s="37" t="s">
        <v>29</v>
      </c>
      <c r="C26" s="38"/>
      <c r="D26" s="39"/>
    </row>
    <row r="27" spans="1:11" ht="15.75" thickBot="1" x14ac:dyDescent="0.3">
      <c r="B27" s="40"/>
      <c r="C27" s="41"/>
      <c r="D27" s="42"/>
    </row>
    <row r="28" spans="1:11" ht="15.75" thickBot="1" x14ac:dyDescent="0.3">
      <c r="B28" s="26" t="s">
        <v>30</v>
      </c>
      <c r="C28" s="28" t="s">
        <v>31</v>
      </c>
      <c r="D28" s="27" t="s">
        <v>32</v>
      </c>
    </row>
    <row r="29" spans="1:11" x14ac:dyDescent="0.25">
      <c r="B29" s="22" t="s">
        <v>33</v>
      </c>
      <c r="C29" s="25" t="s">
        <v>35</v>
      </c>
      <c r="D29" s="7">
        <v>667919200.99000001</v>
      </c>
    </row>
    <row r="30" spans="1:11" x14ac:dyDescent="0.25">
      <c r="B30" s="20" t="s">
        <v>33</v>
      </c>
      <c r="C30" s="23" t="s">
        <v>36</v>
      </c>
      <c r="D30" s="4">
        <v>733121153.15999997</v>
      </c>
    </row>
    <row r="31" spans="1:11" x14ac:dyDescent="0.25">
      <c r="B31" s="20" t="s">
        <v>33</v>
      </c>
      <c r="C31" s="23" t="s">
        <v>37</v>
      </c>
      <c r="D31" s="4">
        <v>0</v>
      </c>
    </row>
    <row r="32" spans="1:11" x14ac:dyDescent="0.25">
      <c r="B32" s="20" t="s">
        <v>33</v>
      </c>
      <c r="C32" s="23" t="s">
        <v>38</v>
      </c>
      <c r="D32" s="4">
        <v>0</v>
      </c>
    </row>
    <row r="33" spans="2:11" x14ac:dyDescent="0.25">
      <c r="B33" s="20" t="s">
        <v>33</v>
      </c>
      <c r="C33" s="23" t="s">
        <v>39</v>
      </c>
      <c r="D33" s="4">
        <v>0</v>
      </c>
    </row>
    <row r="34" spans="2:11" x14ac:dyDescent="0.25">
      <c r="B34" s="20" t="s">
        <v>34</v>
      </c>
      <c r="C34" s="23" t="s">
        <v>40</v>
      </c>
      <c r="D34" s="4">
        <v>0</v>
      </c>
      <c r="F34" s="43" t="s">
        <v>42</v>
      </c>
      <c r="G34" s="43"/>
      <c r="H34" s="43"/>
      <c r="I34" s="43"/>
      <c r="J34" s="43"/>
      <c r="K34" s="43"/>
    </row>
    <row r="35" spans="2:11" ht="15.75" thickBot="1" x14ac:dyDescent="0.3">
      <c r="B35" s="21" t="s">
        <v>34</v>
      </c>
      <c r="C35" s="24" t="s">
        <v>41</v>
      </c>
      <c r="D35" s="5">
        <v>1570264463.98</v>
      </c>
      <c r="F35" s="43"/>
      <c r="G35" s="43"/>
      <c r="H35" s="43"/>
      <c r="I35" s="43"/>
      <c r="J35" s="43"/>
      <c r="K35" s="43"/>
    </row>
  </sheetData>
  <mergeCells count="8">
    <mergeCell ref="B26:D27"/>
    <mergeCell ref="F34:K35"/>
    <mergeCell ref="C3:K3"/>
    <mergeCell ref="C1:K1"/>
    <mergeCell ref="B5:F5"/>
    <mergeCell ref="G5:K5"/>
    <mergeCell ref="A5:A6"/>
    <mergeCell ref="B22:C22"/>
  </mergeCells>
  <pageMargins left="0.70866141732283472" right="0.70866141732283472" top="0.74803149606299213" bottom="0.74803149606299213" header="0.31496062992125984" footer="0.31496062992125984"/>
  <pageSetup scale="66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Giovanni Ronderos Pava</dc:creator>
  <cp:lastModifiedBy>Ana Julieth Castañeda</cp:lastModifiedBy>
  <cp:lastPrinted>2017-02-08T15:30:33Z</cp:lastPrinted>
  <dcterms:created xsi:type="dcterms:W3CDTF">2017-02-07T23:24:23Z</dcterms:created>
  <dcterms:modified xsi:type="dcterms:W3CDTF">2017-02-08T16:18:18Z</dcterms:modified>
</cp:coreProperties>
</file>